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<sst xmlns="http://schemas.openxmlformats.org/spreadsheetml/2006/main" count="35" uniqueCount="35">
  <si>
    <t>Google Drive BRE Database</t>
  </si>
  <si>
    <t>General Summary:</t>
  </si>
  <si>
    <t>Wage Summary</t>
  </si>
  <si>
    <t>Total Businesses:</t>
  </si>
  <si>
    <t>Total Avg:</t>
  </si>
  <si>
    <t>Total Annual Revenue:</t>
  </si>
  <si>
    <t>Avg MFG:</t>
  </si>
  <si>
    <t>Total Employee #:</t>
  </si>
  <si>
    <t>General Information</t>
  </si>
  <si>
    <t>Building &amp; Operations</t>
  </si>
  <si>
    <t>Contact</t>
  </si>
  <si>
    <t>Workforce</t>
  </si>
  <si>
    <t>Notes:</t>
  </si>
  <si>
    <t>Date Added:</t>
  </si>
  <si>
    <t>Business Name</t>
  </si>
  <si>
    <t>Type</t>
  </si>
  <si>
    <t>Employee #</t>
  </si>
  <si>
    <t>Annual Revenue</t>
  </si>
  <si>
    <t>Year Opened</t>
  </si>
  <si>
    <t>Property</t>
  </si>
  <si>
    <t>Building Size</t>
  </si>
  <si>
    <t>Lease Rate p SqFt</t>
  </si>
  <si>
    <t>Hours</t>
  </si>
  <si>
    <t>Shifts</t>
  </si>
  <si>
    <t>Wages</t>
  </si>
  <si>
    <t>Owner</t>
  </si>
  <si>
    <t>Primary Contact</t>
  </si>
  <si>
    <t>Second Chance</t>
  </si>
  <si>
    <t>Hires under 18</t>
  </si>
  <si>
    <t>Internships</t>
  </si>
  <si>
    <t>Union</t>
  </si>
  <si>
    <t>Currently Hiring</t>
  </si>
  <si>
    <t>Address</t>
  </si>
  <si>
    <t>Last Contacted By:</t>
  </si>
  <si>
    <t>Last Contact Notes: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</si>
</sst>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"/>
    <numFmt numFmtId="165" formatCode="M/d/yyyy"/>
    <numFmt numFmtId="166" formatCode="m/d/yyyy"/>
  </numFmts>
  <fonts count="5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DD7E6B"/>
        <bgColor rgb="FFDD7E6B"/>
      </patternFill>
    </fill>
    <fill>
      <patternFill patternType="solid">
        <fgColor rgb="FFFFFFFF"/>
        <bgColor rgb="FFFFFFFF"/>
      </patternFill>
    </fill>
    <fill>
      <patternFill patternType="solid">
        <fgColor rgb="FFA2C4C9"/>
        <bgColor rgb="FFA2C4C9"/>
      </patternFill>
    </fill>
    <fill>
      <patternFill patternType="solid">
        <fgColor rgb="FFB6D7A8"/>
        <bgColor rgb="FFB6D7A8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E6B8AF"/>
        <bgColor rgb="FFE6B8AF"/>
      </patternFill>
    </fill>
    <fill>
      <patternFill patternType="solid">
        <fgColor rgb="FFFCE5CD"/>
        <bgColor rgb="FFFCE5CD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3" fontId="2" numFmtId="0" xfId="0" applyAlignment="1" applyFill="1" applyFont="1">
      <alignment readingOrder="0"/>
    </xf>
    <xf borderId="0" fillId="4" fontId="2" numFmtId="0" xfId="0" applyAlignment="1" applyFill="1" applyFont="1">
      <alignment horizontal="center" readingOrder="0"/>
    </xf>
    <xf borderId="0" fillId="5" fontId="2" numFmtId="0" xfId="0" applyAlignment="1" applyFill="1" applyFont="1">
      <alignment horizontal="center" readingOrder="0"/>
    </xf>
    <xf borderId="0" fillId="3" fontId="2" numFmtId="0" xfId="0" applyFill="1" applyFont="1"/>
    <xf borderId="0" fillId="3" fontId="3" numFmtId="0" xfId="0" applyFill="1" applyFont="1"/>
    <xf borderId="0" fillId="6" fontId="2" numFmtId="0" xfId="0" applyAlignment="1" applyFill="1" applyFont="1">
      <alignment readingOrder="0"/>
    </xf>
    <xf borderId="0" fillId="7" fontId="2" numFmtId="0" xfId="0" applyAlignment="1" applyFill="1" applyFont="1">
      <alignment readingOrder="0"/>
    </xf>
    <xf borderId="0" fillId="7" fontId="3" numFmtId="164" xfId="0" applyAlignment="1" applyFill="1" applyFont="1" applyNumberFormat="1">
      <alignment readingOrder="0"/>
    </xf>
    <xf borderId="0" fillId="8" fontId="3" numFmtId="0" xfId="0" applyAlignment="1" applyFill="1" applyFont="1">
      <alignment horizontal="center" readingOrder="0" shrinkToFit="0" vertical="center" wrapText="1"/>
    </xf>
    <xf borderId="0" fillId="3" fontId="3" numFmtId="0" xfId="0" applyAlignment="1" applyFill="1" applyFont="1">
      <alignment horizontal="center" readingOrder="0" shrinkToFit="0" vertical="center" wrapText="1"/>
    </xf>
    <xf borderId="0" fillId="6" fontId="2" numFmtId="164" xfId="0" applyAlignment="1" applyFill="1" applyFont="1" applyNumberFormat="1">
      <alignment readingOrder="0"/>
    </xf>
    <xf borderId="0" fillId="7" fontId="3" numFmtId="164" xfId="0" applyFill="1" applyFont="1" applyNumberFormat="1"/>
    <xf borderId="0" fillId="0" fontId="3" numFmtId="0" xfId="0" applyAlignment="1" applyFont="1">
      <alignment horizontal="center" readingOrder="0" shrinkToFit="0" vertical="center" wrapText="1"/>
    </xf>
    <xf borderId="0" fillId="6" fontId="2" numFmtId="0" xfId="0" applyAlignment="1" applyFill="1" applyFont="1">
      <alignment horizontal="left" readingOrder="0" shrinkToFit="0" vertical="center" wrapText="1"/>
    </xf>
    <xf borderId="0" fillId="6" fontId="2" numFmtId="3" xfId="0" applyAlignment="1" applyFill="1" applyFont="1" applyNumberFormat="1">
      <alignment readingOrder="0"/>
    </xf>
    <xf borderId="0" fillId="9" fontId="3" numFmtId="0" xfId="0" applyFill="1" applyFont="1"/>
    <xf borderId="0" fillId="6" fontId="2" numFmtId="0" xfId="0" applyAlignment="1" applyFill="1" applyFont="1">
      <alignment horizontal="center" readingOrder="0"/>
    </xf>
    <xf borderId="0" fillId="7" fontId="2" numFmtId="0" xfId="0" applyAlignment="1" applyFill="1" applyFont="1">
      <alignment horizontal="center" readingOrder="0"/>
    </xf>
    <xf borderId="0" fillId="10" fontId="2" numFmtId="0" xfId="0" applyAlignment="1" applyFill="1" applyFont="1">
      <alignment horizontal="center" readingOrder="0"/>
    </xf>
    <xf borderId="0" fillId="11" fontId="2" numFmtId="0" xfId="0" applyAlignment="1" applyFill="1" applyFont="1">
      <alignment horizontal="center" readingOrder="0"/>
    </xf>
    <xf borderId="0" fillId="12" fontId="2" numFmtId="0" xfId="0" applyAlignment="1" applyFill="1" applyFont="1">
      <alignment horizontal="center" readingOrder="0"/>
    </xf>
    <xf borderId="0" fillId="9" fontId="2" numFmtId="0" xfId="0" applyAlignment="1" applyFill="1" applyFont="1">
      <alignment readingOrder="0"/>
    </xf>
    <xf borderId="0" fillId="6" fontId="3" numFmtId="0" xfId="0" applyAlignment="1" applyFill="1" applyFont="1">
      <alignment readingOrder="0"/>
    </xf>
    <xf borderId="0" fillId="7" fontId="3" numFmtId="0" xfId="0" applyAlignment="1" applyFill="1" applyFont="1">
      <alignment readingOrder="0"/>
    </xf>
    <xf borderId="0" fillId="10" fontId="3" numFmtId="0" xfId="0" applyAlignment="1" applyFill="1" applyFont="1">
      <alignment readingOrder="0"/>
    </xf>
    <xf borderId="0" fillId="11" fontId="3" numFmtId="0" xfId="0" applyAlignment="1" applyFill="1" applyFont="1">
      <alignment readingOrder="0"/>
    </xf>
    <xf borderId="0" fillId="12" fontId="3" numFmtId="0" xfId="0" applyAlignment="1" applyFill="1" applyFont="1">
      <alignment readingOrder="0"/>
    </xf>
    <xf borderId="0" fillId="0" fontId="3" numFmtId="165" xfId="0" applyFont="1" applyNumberFormat="1"/>
    <xf borderId="0" fillId="0" fontId="3" numFmtId="0" xfId="0" applyAlignment="1" applyFont="1">
      <alignment readingOrder="0"/>
    </xf>
    <xf borderId="0" fillId="0" fontId="3" numFmtId="0" xfId="0" applyFont="1"/>
    <xf borderId="0" fillId="0" fontId="3" numFmtId="164" xfId="0" applyFont="1" applyNumberFormat="1"/>
    <xf borderId="0" fillId="0" fontId="3" numFmtId="3" xfId="0" applyFont="1" applyNumberFormat="1"/>
    <xf borderId="0" fillId="0" fontId="4" numFmtId="165" xfId="0" applyAlignment="1" applyFont="1" applyNumberFormat="1">
      <alignment horizontal="right" vertical="bottom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right" vertical="bottom"/>
    </xf>
    <xf borderId="0" fillId="0" fontId="4" numFmtId="164" xfId="0" applyAlignment="1" applyFont="1" applyNumberFormat="1">
      <alignment horizontal="right" vertical="bottom"/>
    </xf>
    <xf borderId="0" fillId="0" fontId="4" numFmtId="164" xfId="0" applyAlignment="1" applyFont="1" applyNumberFormat="1">
      <alignment vertical="bottom"/>
    </xf>
    <xf borderId="0" fillId="0" fontId="4" numFmtId="3" xfId="0" applyAlignment="1" applyFont="1" applyNumberFormat="1">
      <alignment vertical="bottom"/>
    </xf>
    <xf borderId="0" fillId="0" fontId="3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0.0" topLeftCell="A11" activePane="bottomLeft" state="frozen"/>
      <selection activeCell="B12" sqref="B12" pane="bottomLeft"/>
    </sheetView>
  </sheetViews>
  <sheetFormatPr customHeight="1" defaultColWidth="12.63" defaultRowHeight="15.75"/>
  <cols>
    <col customWidth="1" min="1" max="5" width="13.5"/>
    <col customWidth="1" min="6" max="6" width="11.0"/>
    <col customWidth="1" min="7" max="7" width="19.75"/>
    <col customWidth="1" min="8" max="8" width="13.5"/>
    <col customWidth="1" min="9" max="9" width="15.0"/>
    <col customWidth="1" min="10" max="10" width="20.25"/>
    <col customWidth="1" min="11" max="19" width="13.5"/>
    <col customWidth="1" min="20" max="20" width="15.75"/>
    <col customWidth="1" min="21" max="22" width="28.38"/>
    <col customWidth="1" min="23" max="35" width="13.5"/>
  </cols>
  <sheetData>
    <row r="1">
      <c r="A1" s="1" t="s">
        <v>0</v>
      </c>
      <c r="F1" s="2"/>
      <c r="G1" s="3" t="s">
        <v>1</v>
      </c>
      <c r="I1" s="2"/>
      <c r="J1" s="4" t="s">
        <v>2</v>
      </c>
      <c r="M1" s="2"/>
      <c r="N1" s="2"/>
      <c r="O1" s="2"/>
      <c r="P1" s="2"/>
      <c r="Q1" s="2"/>
      <c r="R1" s="2"/>
      <c r="S1" s="2"/>
      <c r="T1" s="2"/>
      <c r="U1" s="5"/>
      <c r="V1" s="6"/>
    </row>
    <row r="2">
      <c r="F2" s="2"/>
      <c r="G2" s="7" t="s">
        <v>3</v>
      </c>
      <c r="H2" s="7">
        <f>COUNTA(B11:B500)</f>
        <v>2</v>
      </c>
      <c r="I2" s="2"/>
      <c r="J2" s="8" t="s">
        <v>4</v>
      </c>
      <c r="K2" s="9">
        <f>AVERAGE(L:L)</f>
        <v>19.225</v>
      </c>
      <c r="M2" s="2"/>
      <c r="N2" s="2"/>
      <c r="O2" s="2"/>
      <c r="P2" s="2"/>
      <c r="Q2" s="2"/>
      <c r="R2" s="2"/>
      <c r="S2" s="2"/>
      <c r="T2" s="2"/>
      <c r="U2" s="6"/>
      <c r="V2" s="6"/>
    </row>
    <row r="3">
      <c r="A3" s="10"/>
      <c r="F3" s="11"/>
      <c r="G3" s="7" t="s">
        <v>5</v>
      </c>
      <c r="H3" s="12">
        <f>SUM(E11:E501)</f>
        <v>82000000</v>
      </c>
      <c r="I3" s="11"/>
      <c r="J3" s="8" t="s">
        <v>6</v>
      </c>
      <c r="K3" s="13">
        <f>AVERAGEIF(C:C,"Manufacturing",L:L)</f>
        <v>19.225</v>
      </c>
      <c r="M3" s="6"/>
      <c r="N3" s="6"/>
      <c r="O3" s="6"/>
      <c r="P3" s="6"/>
      <c r="Q3" s="6"/>
      <c r="R3" s="6"/>
      <c r="S3" s="6"/>
      <c r="T3" s="6"/>
      <c r="U3" s="6"/>
      <c r="V3" s="6"/>
    </row>
    <row r="4">
      <c r="F4" s="14"/>
      <c r="G4" s="15" t="s">
        <v>7</v>
      </c>
      <c r="H4" s="16">
        <f>SUM(D11:D502)</f>
        <v>372</v>
      </c>
      <c r="I4" s="14"/>
      <c r="J4" s="8"/>
      <c r="K4" s="13"/>
    </row>
    <row r="5">
      <c r="F5" s="14"/>
      <c r="I5" s="14"/>
      <c r="J5" s="8"/>
      <c r="K5" s="13"/>
    </row>
    <row r="8">
      <c r="A8" s="14"/>
      <c r="B8" s="14"/>
      <c r="C8" s="14"/>
      <c r="D8" s="14"/>
      <c r="E8" s="14"/>
    </row>
    <row r="9">
      <c r="A9" s="17"/>
      <c r="B9" s="18" t="s">
        <v>8</v>
      </c>
      <c r="G9" s="19" t="s">
        <v>9</v>
      </c>
      <c r="M9" s="20" t="s">
        <v>10</v>
      </c>
      <c r="O9" s="21" t="s">
        <v>11</v>
      </c>
      <c r="T9" s="22" t="s">
        <v>12</v>
      </c>
    </row>
    <row r="10">
      <c r="A10" s="23" t="s">
        <v>13</v>
      </c>
      <c r="B10" s="24" t="s">
        <v>14</v>
      </c>
      <c r="C10" s="24" t="s">
        <v>15</v>
      </c>
      <c r="D10" s="24" t="s">
        <v>16</v>
      </c>
      <c r="E10" s="24" t="s">
        <v>17</v>
      </c>
      <c r="F10" s="24" t="s">
        <v>18</v>
      </c>
      <c r="G10" s="25" t="s">
        <v>19</v>
      </c>
      <c r="H10" s="25" t="s">
        <v>20</v>
      </c>
      <c r="I10" s="25" t="s">
        <v>21</v>
      </c>
      <c r="J10" s="25" t="s">
        <v>22</v>
      </c>
      <c r="K10" s="25" t="s">
        <v>23</v>
      </c>
      <c r="L10" s="25" t="s">
        <v>24</v>
      </c>
      <c r="M10" s="26" t="s">
        <v>25</v>
      </c>
      <c r="N10" s="26" t="s">
        <v>26</v>
      </c>
      <c r="O10" s="27" t="s">
        <v>27</v>
      </c>
      <c r="P10" s="27" t="s">
        <v>28</v>
      </c>
      <c r="Q10" s="27" t="s">
        <v>29</v>
      </c>
      <c r="R10" s="27" t="s">
        <v>30</v>
      </c>
      <c r="S10" s="27" t="s">
        <v>31</v>
      </c>
      <c r="T10" s="28" t="s">
        <v>32</v>
      </c>
      <c r="U10" s="28" t="s">
        <v>33</v>
      </c>
      <c r="V10" s="28" t="s">
        <v>34</v>
      </c>
    </row>
    <row r="11">
      <c r="A11" s="29">
        <f>IFERROR(__xludf.DUMMYFUNCTION("IMPORTRANGE(""https://docs.google.com/spreadsheets/d/1xpz-821E4xTrMlTwNfpfYOT6f_rQl5uOIbwxV6CatoY/edit?gid=0#gid=0"",""C2:C2"")"),46174.0)</f>
        <v>46174</v>
      </c>
      <c r="B11" s="30" t="str">
        <f>IFERROR(__xludf.DUMMYFUNCTION("IMPORTRANGE(""https://docs.google.com/spreadsheets/d/1xpz-821E4xTrMlTwNfpfYOT6f_rQl5uOIbwxV6CatoY/edit?gid=0#gid=0"",""B1:B1"")"),"ABC Manufacturing")</f>
        <v>ABC Manufacturing</v>
      </c>
      <c r="C11" s="31" t="str">
        <f>IFERROR(__xludf.DUMMYFUNCTION("IMPORTRANGE(""https://docs.google.com/spreadsheets/d/1xpz-821E4xTrMlTwNfpfYOT6f_rQl5uOIbwxV6CatoY/edit?gid=0#gid=0"", ""F3:F3"")"),"Manufacturing")</f>
        <v>Manufacturing</v>
      </c>
      <c r="D11" s="31">
        <f>IFERROR(__xludf.DUMMYFUNCTION("IMPORTRANGE(""https://docs.google.com/spreadsheets/d/1xpz-821E4xTrMlTwNfpfYOT6f_rQl5uOIbwxV6CatoY/edit?gid=0#gid=0"", ""F4:F4"")"),112.0)</f>
        <v>112</v>
      </c>
      <c r="E11" s="32">
        <f>IFERROR(__xludf.DUMMYFUNCTION("IMPORTRANGE(""https://docs.google.com/spreadsheets/d/1xpz-821E4xTrMlTwNfpfYOT6f_rQl5uOIbwxV6CatoY/edit?gid=0#gid=0"", ""F5:F5"")"),2.2E7)</f>
        <v>22000000</v>
      </c>
      <c r="F11" s="31">
        <f>IFERROR(__xludf.DUMMYFUNCTION("IMPORTRANGE (""https://docs.google.com/spreadsheets/d/1xpz-821E4xTrMlTwNfpfYOT6f_rQl5uOIbwxV6CatoY/edit?gid=0#gid=0"", ""F11:F11"")"),1950.0)</f>
        <v>1950</v>
      </c>
      <c r="G11" s="32" t="str">
        <f>IFERROR(__xludf.DUMMYFUNCTION("IMPORTRANGE(""https://docs.google.com/spreadsheets/d/1xpz-821E4xTrMlTwNfpfYOT6f_rQl5uOIbwxV6CatoY/edit?gid=0#gid=0"", ""F6:F6"")"),"Own")</f>
        <v>Own</v>
      </c>
      <c r="H11" s="31">
        <f>IFERROR(__xludf.DUMMYFUNCTION("IMPORTRANGE(""https://docs.google.com/spreadsheets/d/1xpz-821E4xTrMlTwNfpfYOT6f_rQl5uOIbwxV6CatoY/edit?gid=0#gid=0"", ""F7:F7"")"),125000.0)</f>
        <v>125000</v>
      </c>
      <c r="I11" s="31" t="str">
        <f>IFERROR(__xludf.DUMMYFUNCTION("IMPORTRANGE(""https://docs.google.com/spreadsheets/d/1xpz-821E4xTrMlTwNfpfYOT6f_rQl5uOIbwxV6CatoY/edit?gid=0#gid=0"", ""F8:F8"")"),"NA")</f>
        <v>NA</v>
      </c>
      <c r="J11" s="31" t="str">
        <f>IFERROR(__xludf.DUMMYFUNCTION("IMPORTRANGE(""https://docs.google.com/spreadsheets/d/1xpz-821E4xTrMlTwNfpfYOT6f_rQl5uOIbwxV6CatoY/edit?gid=0#gid=0"", ""F10:F10"")"),"24/7")</f>
        <v>24/7</v>
      </c>
      <c r="K11" s="33" t="str">
        <f>IFERROR(__xludf.DUMMYFUNCTION("IMPORTRANGE(""https://docs.google.com/spreadsheets/d/1xpz-821E4xTrMlTwNfpfYOT6f_rQl5uOIbwxV6CatoY/edit?gid=0#gid=0"", ""I4:I4"")"),"6:30am-3pm, 2:30pm-11pm, &amp; 10:30pm-7am")</f>
        <v>6:30am-3pm, 2:30pm-11pm, &amp; 10:30pm-7am</v>
      </c>
      <c r="L11" s="32">
        <f>IFERROR(__xludf.DUMMYFUNCTION("IMPORTRANGE(""https://docs.google.com/spreadsheets/d/1xpz-821E4xTrMlTwNfpfYOT6f_rQl5uOIbwxV6CatoY/edit?gid=0#gid=0"", ""I3:I3"")"),18.75)</f>
        <v>18.75</v>
      </c>
      <c r="M11" s="31" t="str">
        <f>IFERROR(__xludf.DUMMYFUNCTION("IMPORTRANGE(""https://docs.google.com/spreadsheets/d/1xpz-821E4xTrMlTwNfpfYOT6f_rQl5uOIbwxV6CatoY/edit?gid=0#gid=0"", ""B11:B11"")"),"Corporate")</f>
        <v>Corporate</v>
      </c>
      <c r="N11" s="31" t="str">
        <f>IFERROR(__xludf.DUMMYFUNCTION("IMPORTRANGE(""https://docs.google.com/spreadsheets/d/1xpz-821E4xTrMlTwNfpfYOT6f_rQl5uOIbwxV6CatoY/edit?gid=0#gid=0"", ""B12:B12"")"),"John Doe")</f>
        <v>John Doe</v>
      </c>
      <c r="O11" s="32" t="str">
        <f>IFERROR(__xludf.DUMMYFUNCTION("IMPORTRANGE(""https://docs.google.com/spreadsheets/d/1xpz-821E4xTrMlTwNfpfYOT6f_rQl5uOIbwxV6CatoY/edit?gid=0#gid=0"", ""I6:I6"")"),"Yes")</f>
        <v>Yes</v>
      </c>
      <c r="P11" s="32" t="str">
        <f>IFERROR(__xludf.DUMMYFUNCTION("IMPORTRANGE(""https://docs.google.com/spreadsheets/d/1xpz-821E4xTrMlTwNfpfYOT6f_rQl5uOIbwxV6CatoY/edit?gid=0#gid=0"", ""I7:I7"")"),"Yes")</f>
        <v>Yes</v>
      </c>
      <c r="Q11" s="32" t="str">
        <f>IFERROR(__xludf.DUMMYFUNCTION("IMPORTRANGE(""https://docs.google.com/spreadsheets/d/1xpz-821E4xTrMlTwNfpfYOT6f_rQl5uOIbwxV6CatoY/edit?gid=0#gid=0"", ""I8:I8"")"),"Yes")</f>
        <v>Yes</v>
      </c>
      <c r="R11" s="32" t="str">
        <f>IFERROR(__xludf.DUMMYFUNCTION("IMPORTRANGE(""https://docs.google.com/spreadsheets/d/1xpz-821E4xTrMlTwNfpfYOT6f_rQl5uOIbwxV6CatoY/edit?gid=0#gid=0"", ""I9:I9"")"),"No")</f>
        <v>No</v>
      </c>
      <c r="S11" s="31" t="str">
        <f>IFERROR(__xludf.DUMMYFUNCTION("IMPORTRANGE(""https://docs.google.com/spreadsheets/d/1xpz-821E4xTrMlTwNfpfYOT6f_rQl5uOIbwxV6CatoY/edit?gid=0#gid=0"", ""I10:I10"")"),"Yes")</f>
        <v>Yes</v>
      </c>
      <c r="T11" s="31" t="str">
        <f>IFERROR(__xludf.DUMMYFUNCTION("IMPORTRANGE(""https://docs.google.com/spreadsheets/d/1xpz-821E4xTrMlTwNfpfYOT6f_rQl5uOIbwxV6CatoY/edit?gid=0#gid=0"", ""B10:B10"")"),"1234 Industry Way, Townville, OH")</f>
        <v>1234 Industry Way, Townville, OH</v>
      </c>
      <c r="U11" s="32" t="str">
        <f>IFERROR(__xludf.DUMMYFUNCTION("IMPORTRANGE(""https://docs.google.com/spreadsheets/d/1xpz-821E4xTrMlTwNfpfYOT6f_rQl5uOIbwxV6CatoY/edit?gid=0#gid=0"", ""L7:L7"")"),"LEDO Rep Name")</f>
        <v>LEDO Rep Name</v>
      </c>
      <c r="V11" s="32" t="str">
        <f>IFERROR(__xludf.DUMMYFUNCTION("IMPORTRANGE(""https://docs.google.com/spreadsheets/d/1xpz-821E4xTrMlTwNfpfYOT6f_rQl5uOIbwxV6CatoY/edit?gid=0#gid=0"", ""L5:L5"")"),"Other Notes")</f>
        <v>Other Notes</v>
      </c>
    </row>
    <row r="12">
      <c r="A12" s="34">
        <f>IFERROR(__xludf.DUMMYFUNCTION("IMPORTRANGE(""https://docs.google.com/spreadsheets/d/1E5aTCTVK5FuAZu7T0c1a7xuZi6QawxaEHOZBh-Rw-xY/edit?gid=0#gid=0"",""C2:C2"")"),45858.0)</f>
        <v>45858</v>
      </c>
      <c r="B12" s="35" t="str">
        <f>IFERROR(__xludf.DUMMYFUNCTION("IMPORTRANGE(""https://docs.google.com/spreadsheets/d/1E5aTCTVK5FuAZu7T0c1a7xuZi6QawxaEHOZBh-Rw-xY/edit?gid=0#gid=0"",""B1:B1"")"),"DEF Manufacturing")</f>
        <v>DEF Manufacturing</v>
      </c>
      <c r="C12" s="35" t="str">
        <f>IFERROR(__xludf.DUMMYFUNCTION("IMPORTRANGE(""https://docs.google.com/spreadsheets/d/1E5aTCTVK5FuAZu7T0c1a7xuZi6QawxaEHOZBh-Rw-xY/edit?gid=0#gid=0"", ""F3:F3"")"),"Manufacturing")</f>
        <v>Manufacturing</v>
      </c>
      <c r="D12" s="36">
        <f>IFERROR(__xludf.DUMMYFUNCTION("IMPORTRANGE(""https://docs.google.com/spreadsheets/d/1E5aTCTVK5FuAZu7T0c1a7xuZi6QawxaEHOZBh-Rw-xY/edit?gid=0#gid=0"", ""F4:F4"")"),260.0)</f>
        <v>260</v>
      </c>
      <c r="E12" s="37">
        <f>IFERROR(__xludf.DUMMYFUNCTION("IMPORTRANGE(""https://docs.google.com/spreadsheets/d/1E5aTCTVK5FuAZu7T0c1a7xuZi6QawxaEHOZBh-Rw-xY/edit?gid=0#gid=0"", ""F5:F5"")"),6.0E7)</f>
        <v>60000000</v>
      </c>
      <c r="F12" s="36">
        <f>IFERROR(__xludf.DUMMYFUNCTION("IMPORTRANGE (""https://docs.google.com/spreadsheets/d/1E5aTCTVK5FuAZu7T0c1a7xuZi6QawxaEHOZBh-Rw-xY/edit?gid=0#gid=0"", ""F11:F11"")"),1975.0)</f>
        <v>1975</v>
      </c>
      <c r="G12" s="38" t="str">
        <f>IFERROR(__xludf.DUMMYFUNCTION("IMPORTRANGE(""https://docs.google.com/spreadsheets/d/1E5aTCTVK5FuAZu7T0c1a7xuZi6QawxaEHOZBh-Rw-xY/edit?gid=0#gid="", ""F6:F6"")"),"Lease")</f>
        <v>Lease</v>
      </c>
      <c r="H12" s="36">
        <f>IFERROR(__xludf.DUMMYFUNCTION("IMPORTRANGE(""https://docs.google.com/spreadsheets/d/1E5aTCTVK5FuAZu7T0c1a7xuZi6QawxaEHOZBh-Rw-xY/edit?gid=0#gid=0"", ""F7:F7"")"),200000.0)</f>
        <v>200000</v>
      </c>
      <c r="I12" s="35">
        <f>IFERROR(__xludf.DUMMYFUNCTION("IMPORTRANGE(""https://docs.google.com/spreadsheets/d/1E5aTCTVK5FuAZu7T0c1a7xuZi6QawxaEHOZBh-Rw-xY/edit?gid=0#gid=0"", ""F8:F8"")"),12.0)</f>
        <v>12</v>
      </c>
      <c r="J12" s="35" t="str">
        <f>IFERROR(__xludf.DUMMYFUNCTION("IMPORTRANGE(""https://docs.google.com/spreadsheets/d/1E5aTCTVK5FuAZu7T0c1a7xuZi6QawxaEHOZBh-Rw-xY/edit?gid=0#gid=0"", ""F10:F10"")"),"24/7")</f>
        <v>24/7</v>
      </c>
      <c r="K12" s="39" t="str">
        <f>IFERROR(__xludf.DUMMYFUNCTION("IMPORTRANGE(""https://docs.google.com/spreadsheets/d/1E5aTCTVK5FuAZu7T0c1a7xuZi6QawxaEHOZBh-Rw-xY/edit?gid=0#gid=0"", ""I4:I4"")"),"6:30am-3pm, 2:30pm-11pm, &amp; 10:30pm-7am")</f>
        <v>6:30am-3pm, 2:30pm-11pm, &amp; 10:30pm-7am</v>
      </c>
      <c r="L12" s="37">
        <f>IFERROR(__xludf.DUMMYFUNCTION("IMPORTRANGE(""https://docs.google.com/spreadsheets/d/1E5aTCTVK5FuAZu7T0c1a7xuZi6QawxaEHOZBh-Rw-xY/edit?gid=0#gid=0"", ""I3:I3"")"),19.7)</f>
        <v>19.7</v>
      </c>
      <c r="M12" s="35" t="str">
        <f>IFERROR(__xludf.DUMMYFUNCTION("IMPORTRANGE(""https://docs.google.com/spreadsheets/d/1E5aTCTVK5FuAZu7T0c1a7xuZi6QawxaEHOZBh-Rw-xY/edit?gid=0#gid=0"", ""B11:B11"")"),"Family")</f>
        <v>Family</v>
      </c>
      <c r="N12" s="35" t="str">
        <f>IFERROR(__xludf.DUMMYFUNCTION("IMPORTRANGE(""https://docs.google.com/spreadsheets/d/1E5aTCTVK5FuAZu7T0c1a7xuZi6QawxaEHOZBh-Rw-xY/edit?gid=0#gid=0"", ""B12:B12"")"),"Jane Smith")</f>
        <v>Jane Smith</v>
      </c>
      <c r="O12" s="38" t="str">
        <f>IFERROR(__xludf.DUMMYFUNCTION("IMPORTRANGE(""https://docs.google.com/spreadsheets/d/1E5aTCTVK5FuAZu7T0c1a7xuZi6QawxaEHOZBh-Rw-xY/edit?gid=0#gid=0"", ""I6:I6"")"),"Yes")</f>
        <v>Yes</v>
      </c>
      <c r="P12" s="38" t="str">
        <f>IFERROR(__xludf.DUMMYFUNCTION("IMPORTRANGE(""https://docs.google.com/spreadsheets/d/1E5aTCTVK5FuAZu7T0c1a7xuZi6QawxaEHOZBh-Rw-xY/edit?gid=0#gid=0"", ""I7:I7"")"),"Yes")</f>
        <v>Yes</v>
      </c>
      <c r="Q12" s="38" t="str">
        <f>IFERROR(__xludf.DUMMYFUNCTION("IMPORTRANGE(""https://docs.google.com/spreadsheets/d/1E5aTCTVK5FuAZu7T0c1a7xuZi6QawxaEHOZBh-Rw-xY/edit?gid=0#gid=0"", ""I8:I8"")"),"Yes")</f>
        <v>Yes</v>
      </c>
      <c r="R12" s="38" t="str">
        <f>IFERROR(__xludf.DUMMYFUNCTION("IMPORTRANGE(""https://docs.google.com/spreadsheets/d/1E5aTCTVK5FuAZu7T0c1a7xuZi6QawxaEHOZBh-Rw-xY/edit?gid=0#gid=0"", ""I9:I9"")"),"No")</f>
        <v>No</v>
      </c>
      <c r="S12" s="35" t="str">
        <f>IFERROR(__xludf.DUMMYFUNCTION("IMPORTRANGE(""https://docs.google.com/spreadsheets/d/1E5aTCTVK5FuAZu7T0c1a7xuZi6QawxaEHOZBh-Rw-xY/edit?gid=0#gid=0"", ""I10:I10"")"),"Yes")</f>
        <v>Yes</v>
      </c>
      <c r="T12" s="35" t="str">
        <f>IFERROR(__xludf.DUMMYFUNCTION("IMPORTRANGE(""https://docs.google.com/spreadsheets/d/1E5aTCTVK5FuAZu7T0c1a7xuZi6QawxaEHOZBh-Rw-xY/edit?gid=0#gid=0"", ""B10:B10"")"),"5678 Industry Way, Townville, OH")</f>
        <v>5678 Industry Way, Townville, OH</v>
      </c>
      <c r="U12" s="38" t="str">
        <f>IFERROR(__xludf.DUMMYFUNCTION("IMPORTRANGE(""https://docs.google.com/spreadsheets/d/1E5aTCTVK5FuAZu7T0c1a7xuZi6QawxaEHOZBh-Rw-xY/edit?gid=0#gid=0"", ""L7:L7"")"),"LEDO Rep Name")</f>
        <v>LEDO Rep Name</v>
      </c>
      <c r="V12" s="38" t="str">
        <f>IFERROR(__xludf.DUMMYFUNCTION("IMPORTRANGE(""https://docs.google.com/spreadsheets/d/1E5aTCTVK5FuAZu7T0c1a7xuZi6QawxaEHOZBh-Rw-xY/edit?gid=0#gid=0"", ""L5:L5"")"),"Will see the plant manager at next community event. ")</f>
        <v>Will see the plant manager at next community event. </v>
      </c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</row>
    <row r="25">
      <c r="A25" s="34"/>
      <c r="B25" s="35"/>
      <c r="C25" s="35"/>
      <c r="D25" s="36"/>
      <c r="E25" s="38"/>
      <c r="F25" s="35"/>
      <c r="G25" s="35"/>
      <c r="H25" s="35"/>
      <c r="I25" s="35"/>
      <c r="J25" s="35"/>
      <c r="K25" s="38"/>
      <c r="L25" s="37"/>
      <c r="M25" s="35"/>
      <c r="N25" s="35"/>
      <c r="O25" s="38"/>
      <c r="P25" s="38"/>
      <c r="Q25" s="38"/>
      <c r="R25" s="38"/>
      <c r="S25" s="36"/>
      <c r="T25" s="35"/>
      <c r="U25" s="38"/>
      <c r="V25" s="38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</row>
    <row r="29">
      <c r="E29" s="32"/>
      <c r="I29" s="32"/>
    </row>
    <row r="30">
      <c r="E30" s="32"/>
      <c r="I30" s="32"/>
    </row>
    <row r="36">
      <c r="E36" s="32"/>
      <c r="I36" s="32"/>
    </row>
    <row r="39">
      <c r="A39" s="40"/>
    </row>
    <row r="40">
      <c r="E40" s="32"/>
      <c r="I40" s="32"/>
    </row>
    <row r="41">
      <c r="E41" s="32"/>
      <c r="I41" s="32"/>
    </row>
    <row r="42">
      <c r="E42" s="32"/>
      <c r="I42" s="32"/>
    </row>
    <row r="47">
      <c r="E47" s="32"/>
    </row>
    <row r="48">
      <c r="E48" s="32"/>
    </row>
    <row r="49">
      <c r="E49" s="32"/>
    </row>
    <row r="50">
      <c r="E50" s="32"/>
    </row>
    <row r="51">
      <c r="E51" s="32"/>
    </row>
    <row r="52">
      <c r="E52" s="32"/>
    </row>
    <row r="53">
      <c r="E53" s="32"/>
    </row>
    <row r="54">
      <c r="E54" s="32"/>
    </row>
    <row r="55">
      <c r="E55" s="32"/>
    </row>
    <row r="56">
      <c r="E56" s="32"/>
    </row>
    <row r="57">
      <c r="E57" s="32"/>
    </row>
    <row r="58">
      <c r="E58" s="32"/>
    </row>
    <row r="59">
      <c r="E59" s="32"/>
    </row>
    <row r="60">
      <c r="E60" s="32"/>
    </row>
    <row r="61">
      <c r="E61" s="32"/>
    </row>
    <row r="62">
      <c r="E62" s="32"/>
    </row>
    <row r="63">
      <c r="E63" s="32"/>
    </row>
    <row r="64">
      <c r="E64" s="32"/>
    </row>
    <row r="65">
      <c r="E65" s="32"/>
    </row>
    <row r="66">
      <c r="E66" s="32"/>
    </row>
    <row r="67">
      <c r="E67" s="32"/>
    </row>
    <row r="68">
      <c r="E68" s="32"/>
    </row>
    <row r="69">
      <c r="E69" s="32"/>
    </row>
    <row r="70">
      <c r="E70" s="32"/>
    </row>
    <row r="71">
      <c r="E71" s="32"/>
    </row>
    <row r="72">
      <c r="E72" s="32"/>
    </row>
    <row r="73">
      <c r="E73" s="32"/>
    </row>
    <row r="74">
      <c r="E74" s="32"/>
    </row>
    <row r="75">
      <c r="E75" s="32"/>
    </row>
    <row r="76">
      <c r="E76" s="32"/>
    </row>
    <row r="77">
      <c r="E77" s="32"/>
    </row>
    <row r="78">
      <c r="E78" s="32"/>
    </row>
    <row r="79">
      <c r="E79" s="32"/>
    </row>
    <row r="80">
      <c r="E80" s="32"/>
    </row>
    <row r="81">
      <c r="E81" s="32"/>
    </row>
    <row r="82">
      <c r="E82" s="32"/>
    </row>
    <row r="83">
      <c r="E83" s="32"/>
    </row>
    <row r="84">
      <c r="E84" s="32"/>
    </row>
    <row r="85">
      <c r="E85" s="32"/>
    </row>
    <row r="86">
      <c r="E86" s="32"/>
    </row>
    <row r="87">
      <c r="E87" s="32"/>
    </row>
    <row r="88">
      <c r="E88" s="32"/>
    </row>
    <row r="89">
      <c r="E89" s="32"/>
    </row>
    <row r="90">
      <c r="E90" s="32"/>
    </row>
    <row r="91">
      <c r="E91" s="32"/>
    </row>
    <row r="92">
      <c r="E92" s="32"/>
    </row>
    <row r="93">
      <c r="E93" s="32"/>
    </row>
    <row r="94">
      <c r="E94" s="32"/>
    </row>
    <row r="95">
      <c r="E95" s="32"/>
    </row>
    <row r="96">
      <c r="E96" s="32"/>
    </row>
    <row r="97">
      <c r="E97" s="32"/>
    </row>
    <row r="98">
      <c r="E98" s="32"/>
    </row>
    <row r="99">
      <c r="E99" s="32"/>
    </row>
    <row r="100">
      <c r="E100" s="32"/>
    </row>
    <row r="101">
      <c r="E101" s="32"/>
    </row>
    <row r="102">
      <c r="E102" s="32"/>
    </row>
    <row r="103">
      <c r="E103" s="32"/>
    </row>
    <row r="104">
      <c r="E104" s="32"/>
    </row>
    <row r="105">
      <c r="E105" s="32"/>
    </row>
    <row r="106">
      <c r="E106" s="32"/>
    </row>
    <row r="107">
      <c r="E107" s="32"/>
    </row>
    <row r="108">
      <c r="E108" s="32"/>
    </row>
    <row r="109">
      <c r="E109" s="32"/>
    </row>
    <row r="110">
      <c r="E110" s="32"/>
    </row>
    <row r="111">
      <c r="E111" s="32"/>
    </row>
    <row r="112">
      <c r="E112" s="32"/>
    </row>
    <row r="113">
      <c r="E113" s="32"/>
    </row>
    <row r="114">
      <c r="E114" s="32"/>
    </row>
    <row r="115">
      <c r="E115" s="32"/>
    </row>
    <row r="116">
      <c r="E116" s="32"/>
    </row>
    <row r="117">
      <c r="E117" s="32"/>
    </row>
    <row r="118">
      <c r="E118" s="32"/>
    </row>
    <row r="119">
      <c r="E119" s="32"/>
    </row>
    <row r="120">
      <c r="E120" s="32"/>
    </row>
    <row r="121">
      <c r="E121" s="32"/>
    </row>
    <row r="122">
      <c r="E122" s="32"/>
    </row>
    <row r="123">
      <c r="E123" s="32"/>
    </row>
    <row r="124">
      <c r="E124" s="32"/>
    </row>
    <row r="125">
      <c r="E125" s="32"/>
    </row>
    <row r="126">
      <c r="E126" s="32"/>
    </row>
    <row r="127">
      <c r="E127" s="32"/>
    </row>
    <row r="128">
      <c r="E128" s="32"/>
    </row>
    <row r="129">
      <c r="E129" s="32"/>
    </row>
    <row r="130">
      <c r="E130" s="32"/>
    </row>
    <row r="131">
      <c r="E131" s="32"/>
    </row>
    <row r="132">
      <c r="E132" s="32"/>
    </row>
    <row r="133">
      <c r="E133" s="32"/>
    </row>
    <row r="134">
      <c r="E134" s="32"/>
    </row>
    <row r="135">
      <c r="E135" s="32"/>
    </row>
    <row r="136">
      <c r="E136" s="32"/>
    </row>
    <row r="137">
      <c r="E137" s="32"/>
    </row>
    <row r="138">
      <c r="E138" s="32"/>
    </row>
    <row r="139">
      <c r="E139" s="32"/>
    </row>
    <row r="140">
      <c r="E140" s="32"/>
    </row>
    <row r="141">
      <c r="E141" s="32"/>
    </row>
    <row r="142">
      <c r="E142" s="32"/>
    </row>
    <row r="143">
      <c r="E143" s="32"/>
    </row>
    <row r="144">
      <c r="E144" s="32"/>
    </row>
    <row r="145">
      <c r="E145" s="32"/>
    </row>
    <row r="146">
      <c r="E146" s="32"/>
    </row>
    <row r="147">
      <c r="E147" s="32"/>
    </row>
    <row r="148">
      <c r="E148" s="32"/>
    </row>
    <row r="149">
      <c r="E149" s="32"/>
    </row>
    <row r="150">
      <c r="E150" s="32"/>
    </row>
    <row r="151">
      <c r="E151" s="32"/>
    </row>
    <row r="152">
      <c r="E152" s="32"/>
    </row>
    <row r="153">
      <c r="E153" s="32"/>
    </row>
    <row r="154">
      <c r="E154" s="32"/>
    </row>
    <row r="155">
      <c r="E155" s="32"/>
    </row>
    <row r="156">
      <c r="E156" s="32"/>
    </row>
    <row r="157">
      <c r="E157" s="32"/>
    </row>
    <row r="158">
      <c r="E158" s="32"/>
    </row>
    <row r="159">
      <c r="E159" s="32"/>
    </row>
    <row r="160">
      <c r="E160" s="32"/>
    </row>
    <row r="161">
      <c r="E161" s="32"/>
    </row>
    <row r="162">
      <c r="E162" s="32"/>
    </row>
    <row r="163">
      <c r="E163" s="32"/>
    </row>
    <row r="164">
      <c r="E164" s="32"/>
    </row>
    <row r="165">
      <c r="E165" s="32"/>
    </row>
    <row r="166">
      <c r="E166" s="32"/>
    </row>
    <row r="167">
      <c r="E167" s="32"/>
    </row>
    <row r="168">
      <c r="E168" s="32"/>
    </row>
    <row r="169">
      <c r="E169" s="32"/>
    </row>
    <row r="170">
      <c r="E170" s="32"/>
    </row>
    <row r="171">
      <c r="E171" s="32"/>
    </row>
    <row r="172">
      <c r="E172" s="32"/>
    </row>
    <row r="173">
      <c r="E173" s="32"/>
    </row>
    <row r="174">
      <c r="E174" s="32"/>
    </row>
    <row r="175">
      <c r="E175" s="32"/>
    </row>
    <row r="176">
      <c r="E176" s="32"/>
    </row>
    <row r="177">
      <c r="E177" s="32"/>
    </row>
    <row r="178">
      <c r="E178" s="32"/>
    </row>
    <row r="179">
      <c r="E179" s="32"/>
    </row>
    <row r="180">
      <c r="E180" s="32"/>
    </row>
    <row r="181">
      <c r="E181" s="32"/>
    </row>
    <row r="182">
      <c r="E182" s="32"/>
    </row>
    <row r="183">
      <c r="E183" s="32"/>
    </row>
    <row r="184">
      <c r="E184" s="32"/>
    </row>
    <row r="185">
      <c r="E185" s="32"/>
    </row>
    <row r="186">
      <c r="E186" s="32"/>
    </row>
    <row r="187">
      <c r="E187" s="32"/>
    </row>
    <row r="188">
      <c r="E188" s="32"/>
    </row>
    <row r="189">
      <c r="E189" s="32"/>
    </row>
    <row r="190">
      <c r="E190" s="32"/>
    </row>
    <row r="191">
      <c r="E191" s="32"/>
    </row>
    <row r="192">
      <c r="E192" s="32"/>
    </row>
    <row r="193">
      <c r="E193" s="32"/>
    </row>
    <row r="194">
      <c r="E194" s="32"/>
    </row>
    <row r="195">
      <c r="E195" s="32"/>
    </row>
    <row r="196">
      <c r="E196" s="32"/>
    </row>
    <row r="197">
      <c r="E197" s="32"/>
    </row>
    <row r="198">
      <c r="E198" s="32"/>
    </row>
    <row r="199">
      <c r="E199" s="32"/>
    </row>
    <row r="200">
      <c r="E200" s="32"/>
    </row>
    <row r="201">
      <c r="E201" s="32"/>
    </row>
    <row r="202">
      <c r="E202" s="32"/>
    </row>
    <row r="203">
      <c r="E203" s="32"/>
    </row>
    <row r="204">
      <c r="E204" s="32"/>
    </row>
    <row r="205">
      <c r="E205" s="32"/>
    </row>
    <row r="206">
      <c r="E206" s="32"/>
    </row>
    <row r="207">
      <c r="E207" s="32"/>
    </row>
    <row r="208">
      <c r="E208" s="32"/>
    </row>
    <row r="209">
      <c r="E209" s="32"/>
    </row>
    <row r="210">
      <c r="E210" s="32"/>
    </row>
    <row r="211">
      <c r="E211" s="32"/>
    </row>
    <row r="212">
      <c r="E212" s="32"/>
    </row>
    <row r="213">
      <c r="E213" s="32"/>
    </row>
    <row r="214">
      <c r="E214" s="32"/>
    </row>
    <row r="215">
      <c r="E215" s="32"/>
    </row>
    <row r="216">
      <c r="E216" s="32"/>
    </row>
    <row r="217">
      <c r="E217" s="32"/>
    </row>
    <row r="218">
      <c r="E218" s="32"/>
    </row>
    <row r="219">
      <c r="E219" s="32"/>
    </row>
    <row r="220">
      <c r="E220" s="32"/>
    </row>
    <row r="221">
      <c r="E221" s="32"/>
    </row>
    <row r="222">
      <c r="E222" s="32"/>
    </row>
    <row r="223">
      <c r="E223" s="32"/>
    </row>
    <row r="224">
      <c r="E224" s="32"/>
    </row>
    <row r="225">
      <c r="E225" s="32"/>
    </row>
    <row r="226">
      <c r="E226" s="32"/>
    </row>
    <row r="227">
      <c r="E227" s="32"/>
    </row>
    <row r="228">
      <c r="E228" s="32"/>
    </row>
    <row r="229">
      <c r="E229" s="32"/>
    </row>
    <row r="230">
      <c r="E230" s="32"/>
    </row>
    <row r="231">
      <c r="E231" s="32"/>
    </row>
    <row r="232">
      <c r="E232" s="32"/>
    </row>
    <row r="233">
      <c r="E233" s="32"/>
    </row>
    <row r="234">
      <c r="E234" s="32"/>
    </row>
    <row r="235">
      <c r="E235" s="32"/>
    </row>
    <row r="236">
      <c r="E236" s="32"/>
    </row>
    <row r="237">
      <c r="E237" s="32"/>
    </row>
    <row r="238">
      <c r="E238" s="32"/>
    </row>
    <row r="239">
      <c r="E239" s="32"/>
    </row>
    <row r="240">
      <c r="E240" s="32"/>
    </row>
    <row r="241">
      <c r="E241" s="32"/>
    </row>
    <row r="242">
      <c r="E242" s="32"/>
    </row>
    <row r="243">
      <c r="E243" s="32"/>
    </row>
    <row r="244">
      <c r="E244" s="32"/>
    </row>
    <row r="245">
      <c r="E245" s="32"/>
    </row>
    <row r="246">
      <c r="E246" s="32"/>
    </row>
    <row r="247">
      <c r="E247" s="32"/>
    </row>
    <row r="248">
      <c r="E248" s="32"/>
    </row>
    <row r="249">
      <c r="E249" s="32"/>
    </row>
    <row r="250">
      <c r="E250" s="32"/>
    </row>
    <row r="251">
      <c r="E251" s="32"/>
    </row>
    <row r="252">
      <c r="E252" s="32"/>
    </row>
    <row r="253">
      <c r="E253" s="32"/>
    </row>
    <row r="254">
      <c r="E254" s="32"/>
    </row>
    <row r="255">
      <c r="E255" s="32"/>
    </row>
    <row r="256">
      <c r="E256" s="32"/>
    </row>
    <row r="257">
      <c r="E257" s="32"/>
    </row>
    <row r="258">
      <c r="E258" s="32"/>
    </row>
    <row r="259">
      <c r="E259" s="32"/>
    </row>
    <row r="260">
      <c r="E260" s="32"/>
    </row>
    <row r="261">
      <c r="E261" s="32"/>
    </row>
    <row r="262">
      <c r="E262" s="32"/>
    </row>
    <row r="263">
      <c r="E263" s="32"/>
    </row>
    <row r="264">
      <c r="E264" s="32"/>
    </row>
    <row r="265">
      <c r="E265" s="32"/>
    </row>
    <row r="266">
      <c r="E266" s="32"/>
    </row>
    <row r="267">
      <c r="E267" s="32"/>
    </row>
    <row r="268">
      <c r="E268" s="32"/>
    </row>
    <row r="269">
      <c r="E269" s="32"/>
    </row>
    <row r="270">
      <c r="E270" s="32"/>
    </row>
    <row r="271">
      <c r="E271" s="32"/>
    </row>
    <row r="272">
      <c r="E272" s="32"/>
    </row>
    <row r="273">
      <c r="E273" s="32"/>
    </row>
    <row r="274">
      <c r="E274" s="32"/>
    </row>
    <row r="275">
      <c r="E275" s="32"/>
    </row>
    <row r="276">
      <c r="E276" s="32"/>
    </row>
    <row r="277">
      <c r="E277" s="32"/>
    </row>
    <row r="278">
      <c r="E278" s="32"/>
    </row>
    <row r="279">
      <c r="E279" s="32"/>
    </row>
    <row r="280">
      <c r="E280" s="32"/>
    </row>
    <row r="281">
      <c r="E281" s="32"/>
    </row>
    <row r="282">
      <c r="E282" s="32"/>
    </row>
    <row r="283">
      <c r="E283" s="32"/>
    </row>
    <row r="284">
      <c r="E284" s="32"/>
    </row>
    <row r="285">
      <c r="E285" s="32"/>
    </row>
    <row r="286">
      <c r="E286" s="32"/>
    </row>
    <row r="287">
      <c r="E287" s="32"/>
    </row>
    <row r="288">
      <c r="E288" s="32"/>
    </row>
    <row r="289">
      <c r="E289" s="32"/>
    </row>
    <row r="290">
      <c r="E290" s="32"/>
    </row>
    <row r="291">
      <c r="E291" s="32"/>
    </row>
    <row r="292">
      <c r="E292" s="32"/>
    </row>
    <row r="293">
      <c r="E293" s="32"/>
    </row>
    <row r="294">
      <c r="E294" s="32"/>
    </row>
    <row r="295">
      <c r="E295" s="32"/>
    </row>
    <row r="296">
      <c r="E296" s="32"/>
    </row>
    <row r="297">
      <c r="E297" s="32"/>
    </row>
    <row r="298">
      <c r="E298" s="32"/>
    </row>
    <row r="299">
      <c r="E299" s="32"/>
    </row>
    <row r="300">
      <c r="E300" s="32"/>
    </row>
    <row r="301">
      <c r="E301" s="32"/>
    </row>
    <row r="302">
      <c r="E302" s="32"/>
    </row>
    <row r="303">
      <c r="E303" s="32"/>
    </row>
    <row r="304">
      <c r="E304" s="32"/>
    </row>
    <row r="305">
      <c r="E305" s="32"/>
    </row>
    <row r="306">
      <c r="E306" s="32"/>
    </row>
    <row r="307">
      <c r="E307" s="32"/>
    </row>
    <row r="308">
      <c r="E308" s="32"/>
    </row>
    <row r="309">
      <c r="E309" s="32"/>
    </row>
    <row r="310">
      <c r="E310" s="32"/>
    </row>
    <row r="311">
      <c r="E311" s="32"/>
    </row>
    <row r="312">
      <c r="E312" s="32"/>
    </row>
    <row r="313">
      <c r="E313" s="32"/>
    </row>
    <row r="314">
      <c r="E314" s="32"/>
    </row>
    <row r="315">
      <c r="E315" s="32"/>
    </row>
    <row r="316">
      <c r="E316" s="32"/>
    </row>
    <row r="317">
      <c r="E317" s="32"/>
    </row>
    <row r="318">
      <c r="E318" s="32"/>
    </row>
    <row r="319">
      <c r="E319" s="32"/>
    </row>
    <row r="320">
      <c r="E320" s="32"/>
    </row>
    <row r="321">
      <c r="E321" s="32"/>
    </row>
    <row r="322">
      <c r="E322" s="32"/>
    </row>
    <row r="323">
      <c r="E323" s="32"/>
    </row>
    <row r="324">
      <c r="E324" s="32"/>
    </row>
    <row r="325">
      <c r="E325" s="32"/>
    </row>
    <row r="326">
      <c r="E326" s="32"/>
    </row>
    <row r="327">
      <c r="E327" s="32"/>
    </row>
    <row r="328">
      <c r="E328" s="32"/>
    </row>
    <row r="329">
      <c r="E329" s="32"/>
    </row>
    <row r="330">
      <c r="E330" s="32"/>
    </row>
    <row r="331">
      <c r="E331" s="32"/>
    </row>
    <row r="332">
      <c r="E332" s="32"/>
    </row>
    <row r="333">
      <c r="E333" s="32"/>
    </row>
    <row r="334">
      <c r="E334" s="32"/>
    </row>
    <row r="335">
      <c r="E335" s="32"/>
    </row>
    <row r="336">
      <c r="E336" s="32"/>
    </row>
    <row r="337">
      <c r="E337" s="32"/>
    </row>
    <row r="338">
      <c r="E338" s="32"/>
    </row>
    <row r="339">
      <c r="E339" s="32"/>
    </row>
    <row r="340">
      <c r="E340" s="32"/>
    </row>
    <row r="341">
      <c r="E341" s="32"/>
    </row>
    <row r="342">
      <c r="E342" s="32"/>
    </row>
    <row r="343">
      <c r="E343" s="32"/>
    </row>
    <row r="344">
      <c r="E344" s="32"/>
    </row>
    <row r="345">
      <c r="E345" s="32"/>
    </row>
    <row r="346">
      <c r="E346" s="32"/>
    </row>
    <row r="347">
      <c r="E347" s="32"/>
    </row>
    <row r="348">
      <c r="E348" s="32"/>
    </row>
    <row r="349">
      <c r="E349" s="32"/>
    </row>
  </sheetData>
  <mergeCells count="9">
    <mergeCell ref="O9:S9"/>
    <mergeCell ref="T9:V9"/>
    <mergeCell ref="A1:E2"/>
    <mergeCell ref="G1:H1"/>
    <mergeCell ref="J1:K1"/>
    <mergeCell ref="A3:E7"/>
    <mergeCell ref="B9:F9"/>
    <mergeCell ref="G9:L9"/>
    <mergeCell ref="M9:N9"/>
  </mergeCells>
  <drawing r:id="rId1"/>
</worksheet>
</file>