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<sst xmlns="http://schemas.openxmlformats.org/spreadsheetml/2006/main" count="95" uniqueCount="74">
  <si>
    <t>Company Profile:</t>
  </si>
  <si>
    <t>ABC Manufacturing</t>
  </si>
  <si>
    <t>*yellow highlight means cell must be updated manually*</t>
  </si>
  <si>
    <t>Business Description:</t>
  </si>
  <si>
    <t>General:</t>
  </si>
  <si>
    <t>Workforce:</t>
  </si>
  <si>
    <t>Notes:</t>
  </si>
  <si>
    <t xml:space="preserve">ABC Manufacturing creates widgets. </t>
  </si>
  <si>
    <t>Business Type:</t>
  </si>
  <si>
    <t>Manufacturing</t>
  </si>
  <si>
    <t>Starting Wage:</t>
  </si>
  <si>
    <t>Threats/Challenges:</t>
  </si>
  <si>
    <t>Employees #:</t>
  </si>
  <si>
    <t>Shifts:</t>
  </si>
  <si>
    <t xml:space="preserve"> </t>
  </si>
  <si>
    <t>Opportunities:</t>
  </si>
  <si>
    <t>Annual Sales:</t>
  </si>
  <si>
    <t>Benefits:</t>
  </si>
  <si>
    <t>4% 401k Match, PTO 10 Days</t>
  </si>
  <si>
    <t>Other Notes:</t>
  </si>
  <si>
    <t>Property:</t>
  </si>
  <si>
    <t>Second Chance:</t>
  </si>
  <si>
    <t>Yes</t>
  </si>
  <si>
    <t>Last meeting:</t>
  </si>
  <si>
    <t>Building Size:</t>
  </si>
  <si>
    <t>Hires Under 18:</t>
  </si>
  <si>
    <t>Last Contected By:</t>
  </si>
  <si>
    <t>Lease Rate:</t>
  </si>
  <si>
    <t>Internships:</t>
  </si>
  <si>
    <t>Space Needs:</t>
  </si>
  <si>
    <t>Union:</t>
  </si>
  <si>
    <t>No</t>
  </si>
  <si>
    <t>Address:</t>
  </si>
  <si>
    <t>1234 Industry Way, Townville, OH</t>
  </si>
  <si>
    <t>Hours:</t>
  </si>
  <si>
    <t>Currently Hiring:</t>
  </si>
  <si>
    <t>Owner:</t>
  </si>
  <si>
    <t>Corporate</t>
  </si>
  <si>
    <t>Year Opened:</t>
  </si>
  <si>
    <t>Primary Contact:</t>
  </si>
  <si>
    <t>John Doe</t>
  </si>
  <si>
    <t xml:space="preserve">Seconary Contact: </t>
  </si>
  <si>
    <t>Date</t>
  </si>
  <si>
    <t>Last Contact - Name</t>
  </si>
  <si>
    <t>Met with</t>
  </si>
  <si>
    <t>Type of meeting</t>
  </si>
  <si>
    <t>Employee #</t>
  </si>
  <si>
    <t>Own/Lease</t>
  </si>
  <si>
    <t>Square footage</t>
  </si>
  <si>
    <t>Lease Rate</t>
  </si>
  <si>
    <t>Space Needs</t>
  </si>
  <si>
    <t>Hours</t>
  </si>
  <si>
    <t>Annual Sales</t>
  </si>
  <si>
    <t>Shift(s)</t>
  </si>
  <si>
    <t>Benefits</t>
  </si>
  <si>
    <t>Challenges</t>
  </si>
  <si>
    <t>Opportunities</t>
  </si>
  <si>
    <t>Reccomendations</t>
  </si>
  <si>
    <t>Other Notes</t>
  </si>
  <si>
    <t>LEDO Rep Name</t>
  </si>
  <si>
    <t>In-Person</t>
  </si>
  <si>
    <t>Own</t>
  </si>
  <si>
    <t>NA</t>
  </si>
  <si>
    <t>24/7</t>
  </si>
  <si>
    <t>6:30am-3pm, 2:30pm-11pm, &amp; 10:30pm-7am</t>
  </si>
  <si>
    <t>Aging workforce and trying to secure funding for automation.</t>
  </si>
  <si>
    <t>Looking to expand to accomodate new sales.</t>
  </si>
  <si>
    <t>Connect with JobsOhio about expansion.</t>
  </si>
  <si>
    <t xml:space="preserve">Still working to incorporate automation into their process. </t>
  </si>
  <si>
    <t>Completed their expansion project.</t>
  </si>
  <si>
    <t>Connect with local OMJ office.</t>
  </si>
  <si>
    <t>Virtual</t>
  </si>
  <si>
    <t xml:space="preserve">Called because they need 5,000/sqft of storage space for 12 months. </t>
  </si>
  <si>
    <t xml:space="preserve">Going to call other local manfucturer to see if they have space they could lease.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</si>
</sst>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yy"/>
    <numFmt numFmtId="165" formatCode="&quot;$&quot;#,##0.00"/>
    <numFmt numFmtId="166" formatCode="m/d/yy"/>
  </numFmts>
  <fonts count="10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color theme="1"/>
      <name val="Arial"/>
      <scheme val="minor"/>
    </font>
    <font>
      <b/>
      <i/>
      <color theme="1"/>
      <name val="Arial"/>
      <scheme val="minor"/>
    </font>
    <font>
      <color theme="1"/>
      <name val="Arial"/>
    </font>
    <font>
      <b/>
      <i/>
      <color theme="1"/>
      <name val="Arial"/>
    </font>
    <font/>
    <font>
      <b/>
      <color theme="1"/>
      <name val="Arial"/>
    </font>
    <font>
      <b/>
      <color theme="1"/>
      <name val="Arial"/>
      <scheme val="minor"/>
    </font>
    <font>
      <sz val="9.0"/>
      <color rgb="FF1F1F1F"/>
      <name val="&quot;Google Sans&quot;"/>
    </font>
  </fonts>
  <fills count="6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23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</border>
    <border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Alignment="1" applyBorder="1" applyFill="1" applyFont="1">
      <alignment readingOrder="0"/>
    </xf>
    <xf borderId="2" fillId="2" fontId="2" numFmtId="0" xfId="0" applyBorder="1" applyFill="1" applyFont="1"/>
    <xf borderId="2" fillId="2" fontId="2" numFmtId="0" xfId="0" applyAlignment="1" applyBorder="1" applyFill="1" applyFont="1">
      <alignment readingOrder="0"/>
    </xf>
    <xf borderId="2" fillId="2" fontId="3" numFmtId="0" xfId="0" applyBorder="1" applyFill="1" applyFont="1"/>
    <xf borderId="3" fillId="2" fontId="2" numFmtId="0" xfId="0" applyBorder="1" applyFill="1" applyFont="1"/>
    <xf borderId="0" fillId="3" fontId="2" numFmtId="0" xfId="0" applyFill="1" applyFont="1"/>
    <xf borderId="4" fillId="4" fontId="3" numFmtId="0" xfId="0" applyAlignment="1" applyBorder="1" applyFill="1" applyFont="1">
      <alignment readingOrder="0"/>
    </xf>
    <xf borderId="5" fillId="4" fontId="2" numFmtId="0" xfId="0" applyBorder="1" applyFill="1" applyFont="1"/>
    <xf borderId="5" fillId="4" fontId="4" numFmtId="164" xfId="0" applyAlignment="1" applyBorder="1" applyFill="1" applyFont="1" applyNumberFormat="1">
      <alignment vertical="bottom"/>
    </xf>
    <xf borderId="0" fillId="4" fontId="2" numFmtId="0" xfId="0" applyFill="1" applyFont="1"/>
    <xf borderId="6" fillId="4" fontId="5" numFmtId="0" xfId="0" applyAlignment="1" applyBorder="1" applyFill="1" applyFont="1">
      <alignment vertical="bottom"/>
    </xf>
    <xf borderId="7" fillId="4" fontId="4" numFmtId="0" xfId="0" applyAlignment="1" applyBorder="1" applyFill="1" applyFont="1">
      <alignment vertical="bottom"/>
    </xf>
    <xf borderId="0" fillId="4" fontId="4" numFmtId="0" xfId="0" applyAlignment="1" applyFill="1" applyFont="1">
      <alignment vertical="bottom"/>
    </xf>
    <xf borderId="6" fillId="4" fontId="5" numFmtId="0" xfId="0" applyAlignment="1" applyBorder="1" applyFill="1" applyFont="1">
      <alignment vertical="bottom"/>
    </xf>
    <xf borderId="7" fillId="4" fontId="2" numFmtId="0" xfId="0" applyBorder="1" applyFill="1" applyFont="1"/>
    <xf borderId="6" fillId="4" fontId="3" numFmtId="0" xfId="0" applyAlignment="1" applyBorder="1" applyFill="1" applyFont="1">
      <alignment readingOrder="0"/>
    </xf>
    <xf borderId="8" fillId="4" fontId="2" numFmtId="0" xfId="0" applyBorder="1" applyFill="1" applyFont="1"/>
    <xf borderId="9" fillId="4" fontId="2" numFmtId="0" xfId="0" applyBorder="1" applyFill="1" applyFont="1"/>
    <xf borderId="10" fillId="0" fontId="2" numFmtId="0" xfId="0" applyAlignment="1" applyBorder="1" applyFont="1">
      <alignment horizontal="center" readingOrder="0" shrinkToFit="0" vertical="center" wrapText="1"/>
    </xf>
    <xf borderId="11" fillId="0" fontId="6" numFmtId="0" xfId="0" applyBorder="1" applyFont="1"/>
    <xf borderId="12" fillId="5" fontId="2" numFmtId="0" xfId="0" applyAlignment="1" applyBorder="1" applyFill="1" applyFont="1">
      <alignment readingOrder="0"/>
    </xf>
    <xf borderId="11" fillId="5" fontId="4" numFmtId="0" xfId="0" applyAlignment="1" applyBorder="1" applyFill="1" applyFont="1">
      <alignment readingOrder="0" vertical="bottom"/>
    </xf>
    <xf borderId="0" fillId="0" fontId="4" numFmtId="0" xfId="0" applyAlignment="1" applyFont="1">
      <alignment vertical="bottom"/>
    </xf>
    <xf borderId="12" fillId="3" fontId="4" numFmtId="0" xfId="0" applyAlignment="1" applyBorder="1" applyFill="1" applyFont="1">
      <alignment vertical="bottom"/>
    </xf>
    <xf borderId="11" fillId="3" fontId="4" numFmtId="165" xfId="0" applyAlignment="1" applyBorder="1" applyFill="1" applyFont="1" applyNumberFormat="1">
      <alignment vertical="bottom"/>
    </xf>
    <xf borderId="12" fillId="0" fontId="2" numFmtId="0" xfId="0" applyAlignment="1" applyBorder="1" applyFont="1">
      <alignment readingOrder="0"/>
    </xf>
    <xf borderId="0" fillId="3" fontId="4" numFmtId="165" xfId="0" applyAlignment="1" applyFill="1" applyFont="1" applyNumberFormat="1">
      <alignment vertical="bottom"/>
    </xf>
    <xf borderId="13" fillId="0" fontId="2" numFmtId="0" xfId="0" applyBorder="1" applyFont="1"/>
    <xf borderId="10" fillId="0" fontId="6" numFmtId="0" xfId="0" applyBorder="1" applyFont="1"/>
    <xf borderId="12" fillId="3" fontId="4" numFmtId="0" xfId="0" applyAlignment="1" applyBorder="1" applyFill="1" applyFont="1">
      <alignment vertical="bottom"/>
    </xf>
    <xf borderId="11" fillId="3" fontId="4" numFmtId="0" xfId="0" applyAlignment="1" applyBorder="1" applyFill="1" applyFont="1">
      <alignment vertical="bottom"/>
    </xf>
    <xf borderId="11" fillId="3" fontId="2" numFmtId="3" xfId="0" applyBorder="1" applyFill="1" applyFont="1" applyNumberFormat="1"/>
    <xf borderId="0" fillId="0" fontId="2" numFmtId="0" xfId="0" applyAlignment="1" applyFont="1">
      <alignment readingOrder="0"/>
    </xf>
    <xf borderId="12" fillId="5" fontId="4" numFmtId="0" xfId="0" applyAlignment="1" applyBorder="1" applyFill="1" applyFont="1">
      <alignment vertical="bottom"/>
    </xf>
    <xf borderId="0" fillId="5" fontId="2" numFmtId="0" xfId="0" applyAlignment="1" applyFill="1" applyFont="1">
      <alignment readingOrder="0"/>
    </xf>
    <xf borderId="0" fillId="3" fontId="4" numFmtId="0" xfId="0" applyAlignment="1" applyFill="1" applyFont="1">
      <alignment vertical="bottom"/>
    </xf>
    <xf borderId="11" fillId="5" fontId="4" numFmtId="165" xfId="0" applyAlignment="1" applyBorder="1" applyFill="1" applyFont="1" applyNumberFormat="1">
      <alignment readingOrder="0" vertical="bottom"/>
    </xf>
    <xf borderId="12" fillId="0" fontId="2" numFmtId="0" xfId="0" applyBorder="1" applyFont="1"/>
    <xf borderId="14" fillId="0" fontId="6" numFmtId="0" xfId="0" applyBorder="1" applyFont="1"/>
    <xf borderId="15" fillId="0" fontId="6" numFmtId="0" xfId="0" applyBorder="1" applyFont="1"/>
    <xf borderId="16" fillId="0" fontId="6" numFmtId="0" xfId="0" applyBorder="1" applyFont="1"/>
    <xf borderId="12" fillId="3" fontId="4" numFmtId="0" xfId="0" applyAlignment="1" applyBorder="1" applyFill="1" applyFont="1">
      <alignment readingOrder="0" vertical="bottom"/>
    </xf>
    <xf borderId="17" fillId="0" fontId="3" numFmtId="0" xfId="0" applyAlignment="1" applyBorder="1" applyFont="1">
      <alignment readingOrder="0"/>
    </xf>
    <xf borderId="8" fillId="0" fontId="2" numFmtId="0" xfId="0" applyAlignment="1" applyBorder="1" applyFont="1">
      <alignment readingOrder="0"/>
    </xf>
    <xf borderId="8" fillId="0" fontId="2" numFmtId="0" xfId="0" applyBorder="1" applyFont="1"/>
    <xf borderId="7" fillId="0" fontId="2" numFmtId="0" xfId="0" applyBorder="1" applyFont="1"/>
    <xf borderId="10" fillId="0" fontId="3" numFmtId="0" xfId="0" applyAlignment="1" applyBorder="1" applyFont="1">
      <alignment readingOrder="0"/>
    </xf>
    <xf borderId="12" fillId="5" fontId="4" numFmtId="0" xfId="0" applyAlignment="1" applyBorder="1" applyFill="1" applyFont="1">
      <alignment readingOrder="0" vertical="bottom"/>
    </xf>
    <xf borderId="12" fillId="3" fontId="2" numFmtId="0" xfId="0" applyAlignment="1" applyBorder="1" applyFill="1" applyFont="1">
      <alignment readingOrder="0"/>
    </xf>
    <xf borderId="11" fillId="3" fontId="4" numFmtId="0" xfId="0" applyAlignment="1" applyBorder="1" applyFill="1" applyFont="1">
      <alignment readingOrder="0" vertical="bottom"/>
    </xf>
    <xf borderId="11" fillId="0" fontId="2" numFmtId="0" xfId="0" applyBorder="1" applyFont="1"/>
    <xf borderId="18" fillId="0" fontId="3" numFmtId="0" xfId="0" applyAlignment="1" applyBorder="1" applyFont="1">
      <alignment readingOrder="0"/>
    </xf>
    <xf borderId="19" fillId="0" fontId="2" numFmtId="0" xfId="0" applyAlignment="1" applyBorder="1" applyFont="1">
      <alignment readingOrder="0"/>
    </xf>
    <xf borderId="20" fillId="0" fontId="2" numFmtId="0" xfId="0" applyBorder="1" applyFont="1"/>
    <xf borderId="21" fillId="0" fontId="2" numFmtId="0" xfId="0" applyBorder="1" applyFont="1"/>
    <xf borderId="19" fillId="0" fontId="2" numFmtId="0" xfId="0" applyBorder="1" applyFont="1"/>
    <xf borderId="22" fillId="0" fontId="2" numFmtId="0" xfId="0" applyBorder="1" applyFont="1"/>
    <xf borderId="0" fillId="0" fontId="7" numFmtId="0" xfId="0" applyAlignment="1" applyFont="1">
      <alignment vertical="bottom"/>
    </xf>
    <xf borderId="0" fillId="0" fontId="7" numFmtId="0" xfId="0" applyAlignment="1" applyFont="1">
      <alignment readingOrder="0" vertical="bottom"/>
    </xf>
    <xf borderId="0" fillId="0" fontId="7" numFmtId="0" xfId="0" applyAlignment="1" applyFont="1">
      <alignment vertical="bottom"/>
    </xf>
    <xf borderId="0" fillId="0" fontId="8" numFmtId="0" xfId="0" applyAlignment="1" applyFont="1">
      <alignment readingOrder="0"/>
    </xf>
    <xf borderId="0" fillId="0" fontId="7" numFmtId="0" xfId="0" applyAlignment="1" applyFont="1">
      <alignment readingOrder="0" shrinkToFit="0" vertical="bottom" wrapText="0"/>
    </xf>
    <xf borderId="0" fillId="0" fontId="2" numFmtId="166" xfId="0" applyAlignment="1" applyFont="1" applyNumberFormat="1">
      <alignment readingOrder="0"/>
    </xf>
    <xf borderId="0" fillId="0" fontId="4" numFmtId="3" xfId="0" applyAlignment="1" applyFont="1" applyNumberFormat="1">
      <alignment horizontal="right" readingOrder="0" vertical="bottom"/>
    </xf>
    <xf borderId="0" fillId="0" fontId="2" numFmtId="3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3" fontId="9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4.0" topLeftCell="A15" activePane="bottomLeft" state="frozen"/>
      <selection activeCell="B16" sqref="B16" pane="bottomLeft"/>
    </sheetView>
  </sheetViews>
  <sheetFormatPr customHeight="1" defaultColWidth="12.63" defaultRowHeight="15.75"/>
  <cols>
    <col customWidth="1" min="1" max="1" width="18.63"/>
    <col customWidth="1" min="2" max="2" width="15.13"/>
    <col customWidth="1" min="3" max="3" width="14.88"/>
    <col customWidth="1" min="4" max="4" width="15.25"/>
    <col customWidth="1" min="8" max="8" width="13.63"/>
    <col customWidth="1" min="11" max="11" width="15.5"/>
  </cols>
  <sheetData>
    <row r="1">
      <c r="A1" s="1" t="s">
        <v>0</v>
      </c>
      <c r="B1" s="2" t="s">
        <v>1</v>
      </c>
      <c r="C1" s="3"/>
      <c r="D1" s="4" t="s">
        <v>2</v>
      </c>
      <c r="E1" s="3"/>
      <c r="F1" s="3"/>
      <c r="G1" s="3"/>
      <c r="H1" s="3"/>
      <c r="I1" s="3"/>
      <c r="J1" s="3"/>
      <c r="K1" s="5"/>
      <c r="L1" s="3"/>
      <c r="M1" s="3"/>
      <c r="N1" s="3"/>
      <c r="O1" s="3"/>
      <c r="P1" s="3"/>
      <c r="Q1" s="3"/>
      <c r="R1" s="6"/>
      <c r="S1" s="7"/>
      <c r="T1" s="7"/>
      <c r="U1" s="7"/>
      <c r="V1" s="7"/>
      <c r="W1" s="7"/>
      <c r="X1" s="7"/>
    </row>
    <row r="2">
      <c r="A2" s="8" t="s">
        <v>3</v>
      </c>
      <c r="B2" s="9"/>
      <c r="C2" s="10">
        <f>IFERROR(__xludf.DUMMYFUNCTION("index(filter(A:A, A:A&lt;&gt;""""), rows(filter(A:A, A:A&lt;&gt;"""")))"),46174.0)</f>
        <v>46174</v>
      </c>
      <c r="D2" s="11"/>
      <c r="E2" s="12" t="s">
        <v>4</v>
      </c>
      <c r="F2" s="13"/>
      <c r="G2" s="14"/>
      <c r="H2" s="15" t="s">
        <v>5</v>
      </c>
      <c r="I2" s="16"/>
      <c r="J2" s="11"/>
      <c r="K2" s="17" t="s">
        <v>6</v>
      </c>
      <c r="L2" s="18"/>
      <c r="M2" s="18"/>
      <c r="N2" s="18"/>
      <c r="O2" s="18"/>
      <c r="P2" s="18"/>
      <c r="Q2" s="18"/>
      <c r="R2" s="19"/>
    </row>
    <row r="3">
      <c r="A3" s="20" t="s">
        <v>7</v>
      </c>
      <c r="C3" s="21"/>
      <c r="E3" s="22" t="s">
        <v>8</v>
      </c>
      <c r="F3" s="23" t="s">
        <v>9</v>
      </c>
      <c r="G3" s="24"/>
      <c r="H3" s="25" t="s">
        <v>10</v>
      </c>
      <c r="I3" s="26">
        <f>IFERROR(__xludf.DUMMYFUNCTION("index(filter(L:L, L:L&lt;&gt;""""), rows(filter(L:L, L:L&lt;&gt;"""")))"),18.75)</f>
        <v>18.75</v>
      </c>
      <c r="K3" s="27" t="s">
        <v>11</v>
      </c>
      <c r="L3" s="28" t="str">
        <f>IFERROR(__xludf.DUMMYFUNCTION("index(filter(O:O, O:O&lt;&gt;""""), rows(filter(O:O, O:O&lt;&gt;"""")))"),"Called because they need 5,000/sqft of storage space for 12 months. ")</f>
        <v>Called because they need 5,000/sqft of storage space for 12 months. </v>
      </c>
      <c r="M3" s="28"/>
      <c r="R3" s="29"/>
    </row>
    <row r="4">
      <c r="A4" s="30"/>
      <c r="C4" s="21"/>
      <c r="E4" s="31" t="s">
        <v>12</v>
      </c>
      <c r="F4" s="32">
        <f>IFERROR(__xludf.DUMMYFUNCTION("index(filter(E:E, E:E&lt;&gt;""""), rows(filter(E:E, E:E&lt;&gt;"""")))"),112.0)</f>
        <v>112</v>
      </c>
      <c r="G4" s="24"/>
      <c r="H4" s="25" t="s">
        <v>13</v>
      </c>
      <c r="I4" s="33" t="str">
        <f>M15</f>
        <v>6:30am-3pm, 2:30pm-11pm, &amp; 10:30pm-7am</v>
      </c>
      <c r="J4" s="34" t="s">
        <v>14</v>
      </c>
      <c r="K4" s="27" t="s">
        <v>15</v>
      </c>
      <c r="L4" s="28" t="str">
        <f>IFERROR(__xludf.DUMMYFUNCTION("index(filter(P:P, P:P&lt;&gt;""""), rows(filter(P:P, P:P&lt;&gt;"""")))"),"Completed their expansion project.")</f>
        <v>Completed their expansion project.</v>
      </c>
      <c r="R4" s="29"/>
      <c r="S4" s="34" t="s">
        <v>14</v>
      </c>
    </row>
    <row r="5">
      <c r="A5" s="30"/>
      <c r="C5" s="21"/>
      <c r="E5" s="31" t="s">
        <v>16</v>
      </c>
      <c r="F5" s="26">
        <f>IFERROR(__xludf.DUMMYFUNCTION("index(filter(K:K, K:K&lt;&gt;""""), rows(filter(K:K, K:K&lt;&gt;"""")))"),2.2E7)</f>
        <v>22000000</v>
      </c>
      <c r="G5" s="24"/>
      <c r="H5" s="35" t="s">
        <v>17</v>
      </c>
      <c r="I5" s="36" t="s">
        <v>18</v>
      </c>
      <c r="J5" s="34" t="s">
        <v>14</v>
      </c>
      <c r="K5" s="27" t="s">
        <v>19</v>
      </c>
      <c r="L5" s="28" t="str">
        <f>IFERROR(__xludf.DUMMYFUNCTION("index(filter(R:R, R:R&lt;&gt;""""), rows(filter(R:R, R:R&lt;&gt;"""")))"),"Other Notes")</f>
        <v>Other Notes</v>
      </c>
      <c r="R5" s="29"/>
    </row>
    <row r="6">
      <c r="A6" s="30"/>
      <c r="C6" s="21"/>
      <c r="E6" s="31" t="s">
        <v>20</v>
      </c>
      <c r="F6" s="26" t="str">
        <f>IFERROR(__xludf.DUMMYFUNCTION("index(filter(F15:F415, F15:F415&lt;&gt;""""), rows(filter(F15:F415, F15:F415&lt;&gt;"""")))"),"Own")</f>
        <v>Own</v>
      </c>
      <c r="G6" s="37"/>
      <c r="H6" s="35" t="s">
        <v>21</v>
      </c>
      <c r="I6" s="38" t="s">
        <v>22</v>
      </c>
      <c r="K6" s="27" t="s">
        <v>23</v>
      </c>
      <c r="L6" s="28" t="str">
        <f>IFERROR(__xludf.DUMMYFUNCTION("index(filter(D:D, D:D&lt;&gt;""""), rows(filter(D:D, D:D&lt;&gt;"""")))"),"Virtual")</f>
        <v>Virtual</v>
      </c>
      <c r="R6" s="29"/>
    </row>
    <row r="7">
      <c r="A7" s="30"/>
      <c r="C7" s="21"/>
      <c r="E7" s="31" t="s">
        <v>24</v>
      </c>
      <c r="F7" s="32">
        <f>IFERROR(__xludf.DUMMYFUNCTION("index(filter(G:G, G:G&lt;&gt;""""), rows(filter(G:G, G:G&lt;&gt;"""")))"),125000.0)</f>
        <v>125000</v>
      </c>
      <c r="G7" s="37"/>
      <c r="H7" s="35" t="s">
        <v>25</v>
      </c>
      <c r="I7" s="38" t="s">
        <v>22</v>
      </c>
      <c r="K7" s="27" t="s">
        <v>26</v>
      </c>
      <c r="L7" s="28" t="str">
        <f>IFERROR(__xludf.DUMMYFUNCTION("index(filter(B:B, B:B&gt;""""), rows(filter(B:B, B:B&lt;&gt;"""")))"),"LEDO Rep Name")</f>
        <v>LEDO Rep Name</v>
      </c>
      <c r="R7" s="29"/>
    </row>
    <row r="8">
      <c r="A8" s="30"/>
      <c r="C8" s="21"/>
      <c r="E8" s="31" t="s">
        <v>27</v>
      </c>
      <c r="F8" s="32" t="str">
        <f>IFERROR(__xludf.DUMMYFUNCTION("index(filter(H:H, H:H&lt;&gt;""""), rows(filter(H:H, H:H&lt;&gt;"""")))"),"NA")</f>
        <v>NA</v>
      </c>
      <c r="G8" s="24"/>
      <c r="H8" s="35" t="s">
        <v>28</v>
      </c>
      <c r="I8" s="38" t="s">
        <v>22</v>
      </c>
      <c r="K8" s="39"/>
      <c r="R8" s="29"/>
    </row>
    <row r="9">
      <c r="A9" s="40"/>
      <c r="B9" s="41"/>
      <c r="C9" s="42"/>
      <c r="E9" s="43" t="s">
        <v>29</v>
      </c>
      <c r="F9" s="32">
        <f>IFERROR(__xludf.DUMMYFUNCTION("index(filter(I:I, I:I&lt;&gt;""""), rows(filter(I:I, I:I&lt;&gt;"""")))"),5000.0)</f>
        <v>5000</v>
      </c>
      <c r="G9" s="24"/>
      <c r="H9" s="35" t="s">
        <v>30</v>
      </c>
      <c r="I9" s="38" t="s">
        <v>31</v>
      </c>
      <c r="K9" s="39"/>
      <c r="R9" s="29"/>
    </row>
    <row r="10">
      <c r="A10" s="44" t="s">
        <v>32</v>
      </c>
      <c r="B10" s="45" t="s">
        <v>33</v>
      </c>
      <c r="C10" s="46"/>
      <c r="D10" s="47"/>
      <c r="E10" s="31" t="s">
        <v>34</v>
      </c>
      <c r="F10" s="32" t="str">
        <f>IFERROR(__xludf.DUMMYFUNCTION("index(filter(J:J, J:J&lt;&gt;""""), rows(filter(J:J, J:J&lt;&gt;"""")))"),"24/7")</f>
        <v>24/7</v>
      </c>
      <c r="G10" s="24"/>
      <c r="H10" s="22" t="s">
        <v>35</v>
      </c>
      <c r="I10" s="23" t="s">
        <v>22</v>
      </c>
      <c r="K10" s="39"/>
      <c r="R10" s="29"/>
    </row>
    <row r="11">
      <c r="A11" s="48" t="s">
        <v>36</v>
      </c>
      <c r="B11" s="34" t="s">
        <v>37</v>
      </c>
      <c r="E11" s="49" t="s">
        <v>38</v>
      </c>
      <c r="F11" s="23">
        <v>1950.0</v>
      </c>
      <c r="G11" s="24"/>
      <c r="H11" s="50"/>
      <c r="I11" s="51"/>
      <c r="K11" s="39"/>
      <c r="R11" s="29"/>
    </row>
    <row r="12">
      <c r="A12" s="48" t="s">
        <v>39</v>
      </c>
      <c r="B12" s="34" t="s">
        <v>40</v>
      </c>
      <c r="D12" s="52"/>
      <c r="F12" s="52"/>
      <c r="H12" s="39"/>
      <c r="I12" s="52"/>
      <c r="K12" s="39"/>
      <c r="R12" s="29"/>
    </row>
    <row r="13">
      <c r="A13" s="53" t="s">
        <v>41</v>
      </c>
      <c r="B13" s="54"/>
      <c r="C13" s="54"/>
      <c r="D13" s="55"/>
      <c r="E13" s="56"/>
      <c r="F13" s="55"/>
      <c r="G13" s="57"/>
      <c r="H13" s="56"/>
      <c r="I13" s="55"/>
      <c r="J13" s="57"/>
      <c r="K13" s="56"/>
      <c r="L13" s="57"/>
      <c r="M13" s="57"/>
      <c r="N13" s="57"/>
      <c r="O13" s="57"/>
      <c r="P13" s="57"/>
      <c r="Q13" s="57"/>
      <c r="R13" s="58"/>
    </row>
    <row r="14">
      <c r="A14" s="59" t="s">
        <v>42</v>
      </c>
      <c r="B14" s="59" t="s">
        <v>43</v>
      </c>
      <c r="C14" s="60" t="s">
        <v>44</v>
      </c>
      <c r="D14" s="60" t="s">
        <v>45</v>
      </c>
      <c r="E14" s="59" t="s">
        <v>46</v>
      </c>
      <c r="F14" s="59" t="s">
        <v>47</v>
      </c>
      <c r="G14" s="61" t="s">
        <v>48</v>
      </c>
      <c r="H14" s="59" t="s">
        <v>49</v>
      </c>
      <c r="I14" s="60" t="s">
        <v>50</v>
      </c>
      <c r="J14" s="59" t="s">
        <v>51</v>
      </c>
      <c r="K14" s="60" t="s">
        <v>52</v>
      </c>
      <c r="L14" s="60" t="s">
        <v>10</v>
      </c>
      <c r="M14" s="60" t="s">
        <v>53</v>
      </c>
      <c r="N14" s="60" t="s">
        <v>54</v>
      </c>
      <c r="O14" s="59" t="s">
        <v>55</v>
      </c>
      <c r="P14" s="59" t="s">
        <v>56</v>
      </c>
      <c r="Q14" s="62" t="s">
        <v>57</v>
      </c>
      <c r="R14" s="63" t="s">
        <v>58</v>
      </c>
    </row>
    <row r="15">
      <c r="A15" s="64">
        <v>45413.0</v>
      </c>
      <c r="B15" s="34" t="s">
        <v>59</v>
      </c>
      <c r="C15" s="34" t="s">
        <v>40</v>
      </c>
      <c r="D15" s="34" t="s">
        <v>60</v>
      </c>
      <c r="E15" s="34">
        <v>100.0</v>
      </c>
      <c r="F15" s="34" t="s">
        <v>61</v>
      </c>
      <c r="G15" s="65">
        <v>100000.0</v>
      </c>
      <c r="H15" s="34" t="s">
        <v>62</v>
      </c>
      <c r="I15" s="66">
        <v>25000.0</v>
      </c>
      <c r="J15" s="34" t="s">
        <v>63</v>
      </c>
      <c r="K15" s="67">
        <v>2.0E7</v>
      </c>
      <c r="L15" s="67">
        <v>18.5</v>
      </c>
      <c r="M15" s="66" t="s">
        <v>64</v>
      </c>
      <c r="N15" s="34" t="s">
        <v>18</v>
      </c>
      <c r="O15" s="34" t="s">
        <v>65</v>
      </c>
      <c r="P15" s="68" t="s">
        <v>66</v>
      </c>
      <c r="Q15" s="34" t="s">
        <v>67</v>
      </c>
    </row>
    <row r="16">
      <c r="A16" s="64">
        <v>45787.0</v>
      </c>
      <c r="B16" s="34" t="s">
        <v>59</v>
      </c>
      <c r="C16" s="34" t="s">
        <v>40</v>
      </c>
      <c r="D16" s="34" t="s">
        <v>60</v>
      </c>
      <c r="E16" s="34">
        <v>115.0</v>
      </c>
      <c r="F16" s="66" t="s">
        <v>61</v>
      </c>
      <c r="G16" s="66">
        <v>125000.0</v>
      </c>
      <c r="H16" s="34" t="s">
        <v>62</v>
      </c>
      <c r="I16" s="34">
        <v>0.0</v>
      </c>
      <c r="J16" s="34" t="s">
        <v>63</v>
      </c>
      <c r="K16" s="67">
        <v>2.2E7</v>
      </c>
      <c r="L16" s="67">
        <v>18.75</v>
      </c>
      <c r="M16" s="66" t="s">
        <v>64</v>
      </c>
      <c r="N16" s="34" t="s">
        <v>18</v>
      </c>
      <c r="O16" s="34" t="s">
        <v>68</v>
      </c>
      <c r="P16" s="34" t="s">
        <v>69</v>
      </c>
      <c r="Q16" s="34" t="s">
        <v>70</v>
      </c>
    </row>
    <row r="17">
      <c r="A17" s="64">
        <v>46174.0</v>
      </c>
      <c r="B17" s="34" t="s">
        <v>59</v>
      </c>
      <c r="C17" s="34" t="s">
        <v>40</v>
      </c>
      <c r="D17" s="34" t="s">
        <v>71</v>
      </c>
      <c r="E17" s="34">
        <v>112.0</v>
      </c>
      <c r="F17" s="66" t="s">
        <v>61</v>
      </c>
      <c r="G17" s="66">
        <v>125000.0</v>
      </c>
      <c r="H17" s="34" t="s">
        <v>62</v>
      </c>
      <c r="I17" s="66">
        <v>5000.0</v>
      </c>
      <c r="J17" s="34" t="s">
        <v>63</v>
      </c>
      <c r="K17" s="67"/>
      <c r="L17" s="67"/>
      <c r="M17" s="66"/>
      <c r="O17" s="34" t="s">
        <v>72</v>
      </c>
      <c r="Q17" s="34" t="s">
        <v>73</v>
      </c>
    </row>
  </sheetData>
  <mergeCells count="1">
    <mergeCell ref="A3:C9"/>
  </mergeCells>
  <drawing r:id="rId1"/>
</worksheet>
</file>